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7512" windowHeight="83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6" i="1"/>
  <c r="D15"/>
  <c r="D47"/>
  <c r="D64"/>
  <c r="D31"/>
  <c r="E41"/>
  <c r="E45"/>
  <c r="E44"/>
  <c r="E35"/>
  <c r="E34"/>
  <c r="E32"/>
  <c r="E47"/>
  <c r="E56"/>
  <c r="E8"/>
  <c r="E12"/>
  <c r="E11"/>
  <c r="E63"/>
  <c r="E40"/>
  <c r="E36"/>
  <c r="E22"/>
  <c r="E25"/>
  <c r="E24"/>
  <c r="E23"/>
  <c r="E21"/>
  <c r="E20"/>
  <c r="E19"/>
  <c r="E18"/>
  <c r="E17"/>
  <c r="E15" s="1"/>
  <c r="E55"/>
  <c r="E54"/>
  <c r="E53"/>
  <c r="E52"/>
  <c r="E51"/>
  <c r="E50"/>
  <c r="E49"/>
  <c r="E48"/>
  <c r="E61"/>
  <c r="E60"/>
  <c r="E59"/>
  <c r="E65"/>
  <c r="E46"/>
  <c r="E43"/>
  <c r="E39"/>
  <c r="E38"/>
  <c r="E37"/>
  <c r="E33"/>
  <c r="E31" s="1"/>
  <c r="E14"/>
  <c r="E13"/>
  <c r="E10"/>
  <c r="E9"/>
  <c r="E6" l="1"/>
  <c r="F64"/>
  <c r="F66" s="1"/>
  <c r="E26"/>
  <c r="E64" l="1"/>
  <c r="E66" s="1"/>
  <c r="D66"/>
</calcChain>
</file>

<file path=xl/sharedStrings.xml><?xml version="1.0" encoding="utf-8"?>
<sst xmlns="http://schemas.openxmlformats.org/spreadsheetml/2006/main" count="106" uniqueCount="73">
  <si>
    <t>№п/п</t>
  </si>
  <si>
    <t>на 1м2</t>
  </si>
  <si>
    <t>Статьи затрат</t>
  </si>
  <si>
    <t>изм</t>
  </si>
  <si>
    <t>ед.</t>
  </si>
  <si>
    <t xml:space="preserve"> пользования</t>
  </si>
  <si>
    <t>Содержание помещений общего</t>
  </si>
  <si>
    <t xml:space="preserve">Обслуживание и текущий ремонт </t>
  </si>
  <si>
    <t>внутридомового инженерного обо</t>
  </si>
  <si>
    <t>руб</t>
  </si>
  <si>
    <t>Полная стоимость услуг</t>
  </si>
  <si>
    <t>руб.</t>
  </si>
  <si>
    <t>Расходы на управление МКД</t>
  </si>
  <si>
    <t>зарплата обслуж.перс с отчислен.</t>
  </si>
  <si>
    <t>Налог и другие обязательства</t>
  </si>
  <si>
    <t>Прибыль управляющей компании</t>
  </si>
  <si>
    <t>Содержание придомовой территории</t>
  </si>
  <si>
    <t>рудования и конструкций МКД</t>
  </si>
  <si>
    <t>Обслуживание лифта,страхование</t>
  </si>
  <si>
    <t xml:space="preserve">Факт </t>
  </si>
  <si>
    <t>Факт за</t>
  </si>
  <si>
    <t>Утвержден</t>
  </si>
  <si>
    <t>Техобслуживание пожарной сигнализац</t>
  </si>
  <si>
    <t xml:space="preserve">тариф </t>
  </si>
  <si>
    <t>Техобслуживание УУТЭ</t>
  </si>
  <si>
    <t>СОДЕРЖАНИЕ И РЕМОНТ ЖИЛЬЯ</t>
  </si>
  <si>
    <t>Обеспечение вывоза бытовых отходов</t>
  </si>
  <si>
    <t>Прочие услуги</t>
  </si>
  <si>
    <t>зарплата,налоги от з/пл, услуги ркц</t>
  </si>
  <si>
    <t>уборка мус.площадки</t>
  </si>
  <si>
    <t>подготовка к отопит.сезону,промывка,опрессовка</t>
  </si>
  <si>
    <t>ж.д.по ул.Орбитальная 74</t>
  </si>
  <si>
    <t>дезинсекция,дезобработка в холлах и лифтах</t>
  </si>
  <si>
    <t xml:space="preserve">ОТЧЕТ по статье "Содержание и ремонт жилья " </t>
  </si>
  <si>
    <t>наладка автоматики насосного обрудования(дог)</t>
  </si>
  <si>
    <t>заправка катриджа</t>
  </si>
  <si>
    <t>за 2022год</t>
  </si>
  <si>
    <t>2022г</t>
  </si>
  <si>
    <t>покраска метал.ограждений,деревьев(краска,кисти,валик)</t>
  </si>
  <si>
    <t xml:space="preserve"> ремонт детской площадки1686,40,граффити 2286,99</t>
  </si>
  <si>
    <t>покос травы 14647,5, песок-1500, соль2140</t>
  </si>
  <si>
    <t>уборка крыши</t>
  </si>
  <si>
    <t>озеленение-27750,услуги садовника-40600,шланг-11942,40</t>
  </si>
  <si>
    <t>Услуги по уборке,благоустр. территории</t>
  </si>
  <si>
    <t>эл.товары:кабель-канал(1подъезд),светильники,фотореле.</t>
  </si>
  <si>
    <t>уборка подвала</t>
  </si>
  <si>
    <t>счетчик "Меркурий230" ОД</t>
  </si>
  <si>
    <t>чистин,белизна,перчатки,тряпка</t>
  </si>
  <si>
    <t xml:space="preserve"> инвентарь-2102,ремонт двери,решетки на техэтаже </t>
  </si>
  <si>
    <t>стенды-2550,почтовые ящики-2700</t>
  </si>
  <si>
    <t>Услуги по содержанию МОП(уборка,электрик,снятие показ)</t>
  </si>
  <si>
    <t>накрытие приямок профнастилом</t>
  </si>
  <si>
    <t xml:space="preserve">ремонт отопления, водоснабжения ГВС и ХВС </t>
  </si>
  <si>
    <t>аварийное обслуживание МКД</t>
  </si>
  <si>
    <t>обследование дымоходов и венканалов</t>
  </si>
  <si>
    <t>ремонт ступенек</t>
  </si>
  <si>
    <t>ремонт косметический на этажах в 1 подъезде</t>
  </si>
  <si>
    <t>ремонт в рамке управления</t>
  </si>
  <si>
    <t>ремонт кровли,примыканий 49571,ремонт парапета-8752</t>
  </si>
  <si>
    <t>ремонт канализации кв 113,166,текущий ремонт</t>
  </si>
  <si>
    <t>комис.банка-35174,90,гсм 20534,11</t>
  </si>
  <si>
    <t>программное сопр 26300,сайт УК и ГИС 65084,52</t>
  </si>
  <si>
    <t>юридические услуги-66728 содержание оргтех-6789,79</t>
  </si>
  <si>
    <t>отп эл.отч-628 чек-онлайн-4301,81,канцтов 11879,89</t>
  </si>
  <si>
    <t>почтовые-8086,62</t>
  </si>
  <si>
    <t>маски 900,общехоз.расходы-48000</t>
  </si>
  <si>
    <t xml:space="preserve">лопата снегоуборочная </t>
  </si>
  <si>
    <t>ремонт  ГВС:бак расшир.6960 сантехматер.2958(насос)</t>
  </si>
  <si>
    <t xml:space="preserve">стремянка д/электрика </t>
  </si>
  <si>
    <t>установка снегозадерж над входом в подъезды (3)</t>
  </si>
  <si>
    <t xml:space="preserve">услуги связи </t>
  </si>
  <si>
    <t>аренда и охрана офиса 85442,2</t>
  </si>
  <si>
    <t>Дефицит-3,35 руб.</t>
  </si>
</sst>
</file>

<file path=xl/styles.xml><?xml version="1.0" encoding="utf-8"?>
<styleSheet xmlns="http://schemas.openxmlformats.org/spreadsheetml/2006/main">
  <fonts count="8">
    <font>
      <sz val="10"/>
      <name val="Arial Cyr"/>
      <charset val="204"/>
    </font>
    <font>
      <sz val="12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i/>
      <sz val="10"/>
      <name val="Arial Cyr"/>
      <charset val="204"/>
    </font>
    <font>
      <sz val="2"/>
      <name val="Arial Cyr"/>
      <charset val="204"/>
    </font>
    <font>
      <b/>
      <i/>
      <sz val="10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1" fillId="0" borderId="0" xfId="0" applyFont="1" applyBorder="1" applyAlignment="1">
      <alignment horizontal="center"/>
    </xf>
    <xf numFmtId="49" fontId="2" fillId="0" borderId="0" xfId="0" applyNumberFormat="1" applyFont="1" applyBorder="1" applyAlignment="1"/>
    <xf numFmtId="49" fontId="1" fillId="0" borderId="0" xfId="0" applyNumberFormat="1" applyFont="1" applyBorder="1" applyAlignment="1"/>
    <xf numFmtId="49" fontId="1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2" fontId="1" fillId="0" borderId="0" xfId="0" applyNumberFormat="1" applyFont="1"/>
    <xf numFmtId="0" fontId="3" fillId="0" borderId="0" xfId="0" applyFont="1" applyFill="1" applyBorder="1"/>
    <xf numFmtId="2" fontId="4" fillId="0" borderId="3" xfId="0" applyNumberFormat="1" applyFont="1" applyBorder="1"/>
    <xf numFmtId="0" fontId="5" fillId="0" borderId="0" xfId="0" applyFont="1"/>
    <xf numFmtId="2" fontId="6" fillId="0" borderId="3" xfId="0" applyNumberFormat="1" applyFont="1" applyBorder="1"/>
    <xf numFmtId="2" fontId="6" fillId="0" borderId="8" xfId="0" applyNumberFormat="1" applyFont="1" applyBorder="1"/>
    <xf numFmtId="2" fontId="6" fillId="0" borderId="1" xfId="0" applyNumberFormat="1" applyFont="1" applyBorder="1"/>
    <xf numFmtId="2" fontId="6" fillId="2" borderId="8" xfId="0" applyNumberFormat="1" applyFont="1" applyFill="1" applyBorder="1"/>
    <xf numFmtId="2" fontId="6" fillId="3" borderId="8" xfId="0" applyNumberFormat="1" applyFont="1" applyFill="1" applyBorder="1"/>
    <xf numFmtId="0" fontId="0" fillId="0" borderId="1" xfId="0" applyFont="1" applyBorder="1"/>
    <xf numFmtId="2" fontId="0" fillId="0" borderId="1" xfId="0" applyNumberFormat="1" applyFont="1" applyBorder="1" applyAlignment="1">
      <alignment horizontal="center"/>
    </xf>
    <xf numFmtId="0" fontId="0" fillId="0" borderId="2" xfId="0" applyFont="1" applyBorder="1"/>
    <xf numFmtId="0" fontId="0" fillId="0" borderId="3" xfId="0" applyFont="1" applyBorder="1"/>
    <xf numFmtId="2" fontId="0" fillId="0" borderId="2" xfId="0" applyNumberFormat="1" applyFont="1" applyBorder="1" applyAlignment="1">
      <alignment horizontal="center"/>
    </xf>
    <xf numFmtId="0" fontId="7" fillId="0" borderId="9" xfId="0" applyFont="1" applyBorder="1"/>
    <xf numFmtId="0" fontId="7" fillId="0" borderId="1" xfId="0" applyFont="1" applyBorder="1"/>
    <xf numFmtId="0" fontId="6" fillId="0" borderId="11" xfId="0" applyFont="1" applyBorder="1"/>
    <xf numFmtId="2" fontId="7" fillId="0" borderId="1" xfId="0" applyNumberFormat="1" applyFont="1" applyBorder="1"/>
    <xf numFmtId="0" fontId="7" fillId="0" borderId="4" xfId="0" applyFont="1" applyBorder="1"/>
    <xf numFmtId="0" fontId="7" fillId="0" borderId="2" xfId="0" applyFont="1" applyBorder="1"/>
    <xf numFmtId="0" fontId="6" fillId="0" borderId="10" xfId="0" applyFont="1" applyBorder="1"/>
    <xf numFmtId="2" fontId="7" fillId="0" borderId="2" xfId="0" applyNumberFormat="1" applyFont="1" applyBorder="1"/>
    <xf numFmtId="0" fontId="4" fillId="0" borderId="7" xfId="0" applyFont="1" applyBorder="1"/>
    <xf numFmtId="0" fontId="4" fillId="0" borderId="3" xfId="0" applyFont="1" applyBorder="1"/>
    <xf numFmtId="0" fontId="4" fillId="0" borderId="8" xfId="0" applyFont="1" applyBorder="1"/>
    <xf numFmtId="0" fontId="6" fillId="0" borderId="1" xfId="0" applyFont="1" applyBorder="1"/>
    <xf numFmtId="0" fontId="6" fillId="0" borderId="2" xfId="0" applyFont="1" applyBorder="1"/>
    <xf numFmtId="2" fontId="6" fillId="0" borderId="2" xfId="0" applyNumberFormat="1" applyFont="1" applyBorder="1"/>
    <xf numFmtId="0" fontId="7" fillId="0" borderId="12" xfId="0" applyFont="1" applyBorder="1"/>
    <xf numFmtId="0" fontId="7" fillId="0" borderId="6" xfId="0" applyFont="1" applyBorder="1"/>
    <xf numFmtId="0" fontId="6" fillId="0" borderId="13" xfId="0" applyFont="1" applyBorder="1"/>
    <xf numFmtId="2" fontId="6" fillId="0" borderId="6" xfId="0" applyNumberFormat="1" applyFont="1" applyBorder="1"/>
    <xf numFmtId="2" fontId="7" fillId="0" borderId="6" xfId="0" applyNumberFormat="1" applyFont="1" applyBorder="1"/>
    <xf numFmtId="0" fontId="7" fillId="0" borderId="7" xfId="0" applyFont="1" applyBorder="1"/>
    <xf numFmtId="0" fontId="6" fillId="0" borderId="8" xfId="0" applyFont="1" applyBorder="1"/>
    <xf numFmtId="2" fontId="7" fillId="0" borderId="3" xfId="0" applyNumberFormat="1" applyFont="1" applyBorder="1"/>
    <xf numFmtId="0" fontId="7" fillId="0" borderId="3" xfId="0" applyFont="1" applyBorder="1"/>
    <xf numFmtId="0" fontId="6" fillId="0" borderId="3" xfId="0" applyFont="1" applyBorder="1"/>
    <xf numFmtId="0" fontId="0" fillId="0" borderId="7" xfId="0" applyFont="1" applyBorder="1"/>
    <xf numFmtId="0" fontId="4" fillId="0" borderId="1" xfId="0" applyFont="1" applyBorder="1"/>
    <xf numFmtId="0" fontId="4" fillId="0" borderId="11" xfId="0" applyFont="1" applyBorder="1"/>
    <xf numFmtId="0" fontId="4" fillId="3" borderId="3" xfId="0" applyFont="1" applyFill="1" applyBorder="1"/>
    <xf numFmtId="0" fontId="4" fillId="2" borderId="8" xfId="0" applyFont="1" applyFill="1" applyBorder="1"/>
    <xf numFmtId="2" fontId="0" fillId="3" borderId="3" xfId="0" applyNumberFormat="1" applyFont="1" applyFill="1" applyBorder="1"/>
    <xf numFmtId="2" fontId="0" fillId="0" borderId="3" xfId="0" applyNumberFormat="1" applyFont="1" applyBorder="1"/>
    <xf numFmtId="0" fontId="4" fillId="2" borderId="3" xfId="0" applyFont="1" applyFill="1" applyBorder="1"/>
    <xf numFmtId="2" fontId="4" fillId="2" borderId="3" xfId="0" applyNumberFormat="1" applyFont="1" applyFill="1" applyBorder="1"/>
    <xf numFmtId="0" fontId="4" fillId="0" borderId="2" xfId="0" applyFont="1" applyBorder="1"/>
    <xf numFmtId="0" fontId="4" fillId="0" borderId="10" xfId="0" applyFont="1" applyBorder="1"/>
    <xf numFmtId="0" fontId="6" fillId="0" borderId="6" xfId="0" applyFont="1" applyBorder="1"/>
    <xf numFmtId="0" fontId="4" fillId="0" borderId="9" xfId="0" applyFont="1" applyBorder="1"/>
    <xf numFmtId="2" fontId="0" fillId="0" borderId="1" xfId="0" applyNumberFormat="1" applyFont="1" applyBorder="1"/>
    <xf numFmtId="0" fontId="4" fillId="0" borderId="6" xfId="0" applyFont="1" applyBorder="1"/>
    <xf numFmtId="0" fontId="0" fillId="0" borderId="6" xfId="0" applyFont="1" applyBorder="1"/>
    <xf numFmtId="2" fontId="4" fillId="0" borderId="6" xfId="0" applyNumberFormat="1" applyFont="1" applyBorder="1"/>
    <xf numFmtId="2" fontId="0" fillId="0" borderId="6" xfId="0" applyNumberFormat="1" applyFont="1" applyBorder="1"/>
    <xf numFmtId="0" fontId="7" fillId="0" borderId="5" xfId="0" applyFont="1" applyBorder="1"/>
    <xf numFmtId="2" fontId="7" fillId="0" borderId="13" xfId="0" applyNumberFormat="1" applyFont="1" applyBorder="1"/>
    <xf numFmtId="0" fontId="6" fillId="0" borderId="5" xfId="0" applyFont="1" applyBorder="1"/>
    <xf numFmtId="0" fontId="7" fillId="2" borderId="2" xfId="0" applyFont="1" applyFill="1" applyBorder="1"/>
    <xf numFmtId="0" fontId="6" fillId="2" borderId="2" xfId="0" applyFont="1" applyFill="1" applyBorder="1"/>
    <xf numFmtId="2" fontId="6" fillId="2" borderId="2" xfId="0" applyNumberFormat="1" applyFont="1" applyFill="1" applyBorder="1"/>
    <xf numFmtId="2" fontId="7" fillId="2" borderId="2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8"/>
  <sheetViews>
    <sheetView tabSelected="1" zoomScaleNormal="100" workbookViewId="0">
      <selection activeCell="D9" sqref="D9"/>
    </sheetView>
  </sheetViews>
  <sheetFormatPr defaultRowHeight="13.2"/>
  <cols>
    <col min="1" max="1" width="4.5546875" customWidth="1"/>
    <col min="2" max="2" width="64.5546875" customWidth="1"/>
    <col min="3" max="3" width="0.109375" customWidth="1"/>
    <col min="4" max="4" width="16.77734375" customWidth="1"/>
    <col min="5" max="5" width="15.5546875" customWidth="1"/>
    <col min="6" max="6" width="13" customWidth="1"/>
    <col min="7" max="7" width="12" customWidth="1"/>
  </cols>
  <sheetData>
    <row r="1" spans="1:7" ht="17.399999999999999">
      <c r="A1" s="4"/>
      <c r="B1" s="6" t="s">
        <v>33</v>
      </c>
      <c r="C1" s="7"/>
      <c r="D1" s="6" t="s">
        <v>36</v>
      </c>
      <c r="E1" s="8"/>
      <c r="F1" s="5"/>
      <c r="G1" s="3"/>
    </row>
    <row r="2" spans="1:7" ht="17.399999999999999">
      <c r="A2" s="1"/>
      <c r="B2" s="9" t="s">
        <v>31</v>
      </c>
      <c r="C2" s="2"/>
      <c r="E2" s="2"/>
      <c r="F2" s="2"/>
      <c r="G2" s="3"/>
    </row>
    <row r="3" spans="1:7" ht="15.6" thickBot="1">
      <c r="A3" s="1"/>
      <c r="B3" s="1"/>
      <c r="D3" s="1"/>
      <c r="E3" s="1"/>
      <c r="F3" s="13">
        <v>14198.12</v>
      </c>
    </row>
    <row r="4" spans="1:7">
      <c r="A4" s="19" t="s">
        <v>0</v>
      </c>
      <c r="B4" s="19" t="s">
        <v>2</v>
      </c>
      <c r="C4" s="19" t="s">
        <v>4</v>
      </c>
      <c r="D4" s="20" t="s">
        <v>20</v>
      </c>
      <c r="E4" s="20" t="s">
        <v>19</v>
      </c>
      <c r="F4" s="20" t="s">
        <v>21</v>
      </c>
    </row>
    <row r="5" spans="1:7" ht="23.25" customHeight="1" thickBot="1">
      <c r="A5" s="21"/>
      <c r="B5" s="22"/>
      <c r="C5" s="21" t="s">
        <v>3</v>
      </c>
      <c r="D5" s="23" t="s">
        <v>37</v>
      </c>
      <c r="E5" s="23" t="s">
        <v>1</v>
      </c>
      <c r="F5" s="23" t="s">
        <v>23</v>
      </c>
    </row>
    <row r="6" spans="1:7" ht="18.600000000000001" customHeight="1">
      <c r="A6" s="24">
        <v>1</v>
      </c>
      <c r="B6" s="25" t="s">
        <v>16</v>
      </c>
      <c r="C6" s="26" t="s">
        <v>9</v>
      </c>
      <c r="D6" s="16">
        <f>D8+D9+D10+D11+D12+D13+D14</f>
        <v>442011.84</v>
      </c>
      <c r="E6" s="16">
        <f>E8+E9+E10+E13+E14</f>
        <v>2.4087135913335436</v>
      </c>
      <c r="F6" s="27">
        <v>3.44</v>
      </c>
    </row>
    <row r="7" spans="1:7" ht="16.8" customHeight="1" thickBot="1">
      <c r="A7" s="28"/>
      <c r="B7" s="29"/>
      <c r="C7" s="30"/>
      <c r="D7" s="31"/>
      <c r="E7" s="31"/>
      <c r="F7" s="31"/>
    </row>
    <row r="8" spans="1:7" ht="18" customHeight="1">
      <c r="A8" s="32"/>
      <c r="B8" s="33" t="s">
        <v>43</v>
      </c>
      <c r="C8" s="34" t="s">
        <v>9</v>
      </c>
      <c r="D8" s="14">
        <v>325200</v>
      </c>
      <c r="E8" s="12">
        <f>D8/13/F3</f>
        <v>1.7618800668950971</v>
      </c>
      <c r="F8" s="12"/>
    </row>
    <row r="9" spans="1:7" ht="18" customHeight="1">
      <c r="A9" s="32"/>
      <c r="B9" s="33" t="s">
        <v>39</v>
      </c>
      <c r="C9" s="34" t="s">
        <v>9</v>
      </c>
      <c r="D9" s="14">
        <v>3973.39</v>
      </c>
      <c r="E9" s="12">
        <f>D9/12/F3</f>
        <v>2.3321104014709926E-2</v>
      </c>
      <c r="F9" s="12"/>
    </row>
    <row r="10" spans="1:7" ht="18" customHeight="1">
      <c r="A10" s="32"/>
      <c r="B10" s="33" t="s">
        <v>42</v>
      </c>
      <c r="C10" s="34" t="s">
        <v>9</v>
      </c>
      <c r="D10" s="14">
        <v>80292.399999999994</v>
      </c>
      <c r="E10" s="12">
        <f>D10/12/F3</f>
        <v>0.47126192294003239</v>
      </c>
      <c r="F10" s="12"/>
    </row>
    <row r="11" spans="1:7" ht="18" customHeight="1">
      <c r="A11" s="32"/>
      <c r="B11" s="33" t="s">
        <v>66</v>
      </c>
      <c r="C11" s="34"/>
      <c r="D11" s="14">
        <v>2476</v>
      </c>
      <c r="E11" s="12">
        <f>D11/12/F3</f>
        <v>1.4532440445166918E-2</v>
      </c>
      <c r="F11" s="12"/>
    </row>
    <row r="12" spans="1:7" ht="18" customHeight="1">
      <c r="A12" s="32"/>
      <c r="B12" s="33" t="s">
        <v>41</v>
      </c>
      <c r="C12" s="34"/>
      <c r="D12" s="14">
        <v>4130</v>
      </c>
      <c r="E12" s="12">
        <f>D12/12/F3</f>
        <v>2.4240298480831736E-2</v>
      </c>
      <c r="F12" s="12"/>
    </row>
    <row r="13" spans="1:7" ht="18.600000000000001" customHeight="1">
      <c r="A13" s="32"/>
      <c r="B13" s="33" t="s">
        <v>40</v>
      </c>
      <c r="C13" s="34" t="s">
        <v>9</v>
      </c>
      <c r="D13" s="14">
        <v>18287.5</v>
      </c>
      <c r="E13" s="12">
        <f>D13/12/F3</f>
        <v>0.10733521996808966</v>
      </c>
      <c r="F13" s="12"/>
    </row>
    <row r="14" spans="1:7" ht="18" customHeight="1" thickBot="1">
      <c r="A14" s="32"/>
      <c r="B14" s="33" t="s">
        <v>38</v>
      </c>
      <c r="C14" s="34"/>
      <c r="D14" s="14">
        <v>7652.55</v>
      </c>
      <c r="E14" s="12">
        <f>D14/12/F3</f>
        <v>4.4915277515614742E-2</v>
      </c>
      <c r="F14" s="12"/>
    </row>
    <row r="15" spans="1:7">
      <c r="A15" s="25">
        <v>2</v>
      </c>
      <c r="B15" s="25" t="s">
        <v>6</v>
      </c>
      <c r="C15" s="35" t="s">
        <v>9</v>
      </c>
      <c r="D15" s="16">
        <f>D17+D18+D19+D20+D21+D22+D23+D24+D25</f>
        <v>711980.8</v>
      </c>
      <c r="E15" s="16">
        <f>E17+E18+E19+E20+E21+E23+E24+E25+E22</f>
        <v>4.1788443352594093</v>
      </c>
      <c r="F15" s="27">
        <v>4.2</v>
      </c>
    </row>
    <row r="16" spans="1:7" ht="15" customHeight="1" thickBot="1">
      <c r="A16" s="29"/>
      <c r="B16" s="29" t="s">
        <v>5</v>
      </c>
      <c r="C16" s="36"/>
      <c r="D16" s="37"/>
      <c r="E16" s="37"/>
      <c r="F16" s="31"/>
    </row>
    <row r="17" spans="1:6" ht="23.4" customHeight="1">
      <c r="A17" s="22"/>
      <c r="B17" s="33" t="s">
        <v>50</v>
      </c>
      <c r="C17" s="33" t="s">
        <v>11</v>
      </c>
      <c r="D17" s="14">
        <v>586400</v>
      </c>
      <c r="E17" s="12">
        <f>D17/12/F3</f>
        <v>3.4417702249781423</v>
      </c>
      <c r="F17" s="12"/>
    </row>
    <row r="18" spans="1:6" ht="20.25" customHeight="1">
      <c r="A18" s="22"/>
      <c r="B18" s="33" t="s">
        <v>48</v>
      </c>
      <c r="C18" s="33" t="s">
        <v>11</v>
      </c>
      <c r="D18" s="14">
        <v>6430</v>
      </c>
      <c r="E18" s="12">
        <f>D18/12/F3</f>
        <v>3.7739738312771928E-2</v>
      </c>
      <c r="F18" s="12"/>
    </row>
    <row r="19" spans="1:6" ht="20.25" customHeight="1">
      <c r="A19" s="22"/>
      <c r="B19" s="33" t="s">
        <v>47</v>
      </c>
      <c r="C19" s="33" t="s">
        <v>11</v>
      </c>
      <c r="D19" s="14">
        <v>2882.91</v>
      </c>
      <c r="E19" s="12">
        <f>D19/12/F3</f>
        <v>1.692072612430378E-2</v>
      </c>
      <c r="F19" s="12"/>
    </row>
    <row r="20" spans="1:6" ht="16.8" customHeight="1">
      <c r="A20" s="22"/>
      <c r="B20" s="33" t="s">
        <v>32</v>
      </c>
      <c r="C20" s="33"/>
      <c r="D20" s="14">
        <v>34100</v>
      </c>
      <c r="E20" s="12">
        <f>D20/12/F3</f>
        <v>0.20014386881267845</v>
      </c>
      <c r="F20" s="12"/>
    </row>
    <row r="21" spans="1:6" ht="1.2" hidden="1" customHeight="1">
      <c r="A21" s="22"/>
      <c r="B21" s="33"/>
      <c r="C21" s="33"/>
      <c r="D21" s="12"/>
      <c r="E21" s="12">
        <f>D21/12/F3</f>
        <v>0</v>
      </c>
      <c r="F21" s="12"/>
    </row>
    <row r="22" spans="1:6" ht="19.2" customHeight="1">
      <c r="A22" s="22"/>
      <c r="B22" s="33" t="s">
        <v>45</v>
      </c>
      <c r="C22" s="33"/>
      <c r="D22" s="14">
        <v>43197</v>
      </c>
      <c r="E22" s="12">
        <f>D22/12/F3</f>
        <v>0.25353708800883495</v>
      </c>
      <c r="F22" s="12"/>
    </row>
    <row r="23" spans="1:6" ht="20.25" customHeight="1">
      <c r="A23" s="22"/>
      <c r="B23" s="33" t="s">
        <v>46</v>
      </c>
      <c r="C23" s="33"/>
      <c r="D23" s="14">
        <v>8954</v>
      </c>
      <c r="E23" s="12">
        <f>D23/12/F3</f>
        <v>5.2553906197909762E-2</v>
      </c>
      <c r="F23" s="12"/>
    </row>
    <row r="24" spans="1:6" ht="20.25" customHeight="1">
      <c r="A24" s="22"/>
      <c r="B24" s="33" t="s">
        <v>44</v>
      </c>
      <c r="C24" s="33"/>
      <c r="D24" s="14">
        <v>24766.89</v>
      </c>
      <c r="E24" s="12">
        <f>D24/12/F3</f>
        <v>0.14536484407794834</v>
      </c>
      <c r="F24" s="12"/>
    </row>
    <row r="25" spans="1:6" ht="21" customHeight="1" thickBot="1">
      <c r="A25" s="22"/>
      <c r="B25" s="33" t="s">
        <v>49</v>
      </c>
      <c r="C25" s="33"/>
      <c r="D25" s="14">
        <v>5250</v>
      </c>
      <c r="E25" s="12">
        <f>D25/12/F3</f>
        <v>3.0813938746820001E-2</v>
      </c>
      <c r="F25" s="12"/>
    </row>
    <row r="26" spans="1:6" ht="25.2" customHeight="1" thickBot="1">
      <c r="A26" s="38">
        <v>3</v>
      </c>
      <c r="B26" s="39" t="s">
        <v>26</v>
      </c>
      <c r="C26" s="40" t="s">
        <v>9</v>
      </c>
      <c r="D26" s="41">
        <v>60000</v>
      </c>
      <c r="E26" s="41">
        <f>D26/13/F3</f>
        <v>0.32507012304337579</v>
      </c>
      <c r="F26" s="42">
        <v>0.24</v>
      </c>
    </row>
    <row r="27" spans="1:6" ht="21" customHeight="1" thickBot="1">
      <c r="A27" s="43"/>
      <c r="B27" s="33"/>
      <c r="C27" s="44"/>
      <c r="D27" s="12"/>
      <c r="E27" s="14"/>
      <c r="F27" s="45"/>
    </row>
    <row r="28" spans="1:6" ht="19.8" hidden="1" customHeight="1" thickBot="1">
      <c r="A28" s="32"/>
      <c r="B28" s="33" t="s">
        <v>29</v>
      </c>
      <c r="C28" s="34" t="s">
        <v>9</v>
      </c>
      <c r="D28" s="12">
        <v>60000</v>
      </c>
      <c r="E28" s="12"/>
      <c r="F28" s="12"/>
    </row>
    <row r="29" spans="1:6">
      <c r="A29" s="25">
        <v>4</v>
      </c>
      <c r="B29" s="25" t="s">
        <v>7</v>
      </c>
      <c r="C29" s="35"/>
      <c r="D29" s="27"/>
      <c r="E29" s="27"/>
      <c r="F29" s="27"/>
    </row>
    <row r="30" spans="1:6">
      <c r="A30" s="46"/>
      <c r="B30" s="46" t="s">
        <v>8</v>
      </c>
      <c r="C30" s="47"/>
      <c r="D30" s="45"/>
      <c r="E30" s="45"/>
      <c r="F30" s="45"/>
    </row>
    <row r="31" spans="1:6" ht="13.8" thickBot="1">
      <c r="A31" s="29"/>
      <c r="B31" s="29" t="s">
        <v>17</v>
      </c>
      <c r="C31" s="47" t="s">
        <v>9</v>
      </c>
      <c r="D31" s="37">
        <f>D32+D33+D34+D35+D36+D37+D38+D39+D40+D41+D42+D43+D44+D45+D46</f>
        <v>1675173.4</v>
      </c>
      <c r="E31" s="37">
        <f>E32+E33+E34+E35+E36+E37+E38+E39+E40+E41+E42+E43+E44+E45+E46</f>
        <v>9.544147847634866</v>
      </c>
      <c r="F31" s="31">
        <v>4.5</v>
      </c>
    </row>
    <row r="32" spans="1:6" ht="15.6" customHeight="1">
      <c r="A32" s="48"/>
      <c r="B32" s="49" t="s">
        <v>13</v>
      </c>
      <c r="C32" s="50" t="s">
        <v>9</v>
      </c>
      <c r="D32" s="15">
        <v>632610.82999999996</v>
      </c>
      <c r="E32" s="12">
        <f>D32/13/F3</f>
        <v>3.4273813391112014</v>
      </c>
      <c r="F32" s="12"/>
    </row>
    <row r="33" spans="1:6">
      <c r="A33" s="48"/>
      <c r="B33" s="33" t="s">
        <v>67</v>
      </c>
      <c r="C33" s="34" t="s">
        <v>9</v>
      </c>
      <c r="D33" s="15">
        <v>9918</v>
      </c>
      <c r="E33" s="12">
        <f>D33/12/F3</f>
        <v>5.8211932283992525E-2</v>
      </c>
      <c r="F33" s="45"/>
    </row>
    <row r="34" spans="1:6" ht="16.2" customHeight="1">
      <c r="A34" s="48"/>
      <c r="B34" s="51" t="s">
        <v>30</v>
      </c>
      <c r="C34" s="52" t="s">
        <v>9</v>
      </c>
      <c r="D34" s="18">
        <v>122078.39999999999</v>
      </c>
      <c r="E34" s="53">
        <f>D34/12/F3</f>
        <v>0.71651739807805526</v>
      </c>
      <c r="F34" s="54"/>
    </row>
    <row r="35" spans="1:6" ht="16.8" customHeight="1">
      <c r="A35" s="48"/>
      <c r="B35" s="33" t="s">
        <v>58</v>
      </c>
      <c r="C35" s="34"/>
      <c r="D35" s="15">
        <v>58323</v>
      </c>
      <c r="E35" s="12">
        <f>D35/12/F3</f>
        <v>0.34231644752967294</v>
      </c>
      <c r="F35" s="12"/>
    </row>
    <row r="36" spans="1:6" ht="16.8" customHeight="1">
      <c r="A36" s="48"/>
      <c r="B36" s="33" t="s">
        <v>68</v>
      </c>
      <c r="C36" s="34"/>
      <c r="D36" s="15">
        <v>4520</v>
      </c>
      <c r="E36" s="12">
        <f>D36/12/F3</f>
        <v>2.6529333930595506E-2</v>
      </c>
      <c r="F36" s="12"/>
    </row>
    <row r="37" spans="1:6" ht="15" customHeight="1">
      <c r="A37" s="48"/>
      <c r="B37" s="33" t="s">
        <v>52</v>
      </c>
      <c r="C37" s="34" t="s">
        <v>9</v>
      </c>
      <c r="D37" s="15">
        <v>39217</v>
      </c>
      <c r="E37" s="12">
        <f>D37/12/F3</f>
        <v>0.23017718777791238</v>
      </c>
      <c r="F37" s="54"/>
    </row>
    <row r="38" spans="1:6" ht="16.2" customHeight="1">
      <c r="A38" s="48"/>
      <c r="B38" s="33" t="s">
        <v>59</v>
      </c>
      <c r="C38" s="34"/>
      <c r="D38" s="15">
        <v>5951</v>
      </c>
      <c r="E38" s="12">
        <f>D38/12/F3</f>
        <v>3.4928333234728728E-2</v>
      </c>
      <c r="F38" s="54"/>
    </row>
    <row r="39" spans="1:6" ht="15.6" customHeight="1">
      <c r="A39" s="48"/>
      <c r="B39" s="55" t="s">
        <v>69</v>
      </c>
      <c r="C39" s="52" t="s">
        <v>9</v>
      </c>
      <c r="D39" s="17">
        <v>60314.28</v>
      </c>
      <c r="E39" s="56">
        <f>D39/12/F3</f>
        <v>0.35400391037686674</v>
      </c>
      <c r="F39" s="12"/>
    </row>
    <row r="40" spans="1:6" ht="15.6" customHeight="1">
      <c r="A40" s="48"/>
      <c r="B40" s="33" t="s">
        <v>51</v>
      </c>
      <c r="C40" s="34" t="s">
        <v>9</v>
      </c>
      <c r="D40" s="15">
        <v>14985.75</v>
      </c>
      <c r="E40" s="12">
        <f>D40/12/F3</f>
        <v>8.7956187157172919E-2</v>
      </c>
      <c r="F40" s="12"/>
    </row>
    <row r="41" spans="1:6" ht="14.4" customHeight="1">
      <c r="A41" s="48"/>
      <c r="B41" s="33" t="s">
        <v>55</v>
      </c>
      <c r="C41" s="34" t="s">
        <v>9</v>
      </c>
      <c r="D41" s="15">
        <v>39443</v>
      </c>
      <c r="E41" s="12">
        <f>D41/12/F3</f>
        <v>0.23150365447444213</v>
      </c>
      <c r="F41" s="12"/>
    </row>
    <row r="42" spans="1:6" ht="14.4" customHeight="1">
      <c r="A42" s="48"/>
      <c r="B42" s="33" t="s">
        <v>53</v>
      </c>
      <c r="C42" s="34"/>
      <c r="D42" s="15">
        <v>3811.1</v>
      </c>
      <c r="E42" s="12">
        <v>0.02</v>
      </c>
      <c r="F42" s="12"/>
    </row>
    <row r="43" spans="1:6" ht="15" customHeight="1">
      <c r="A43" s="48"/>
      <c r="B43" s="33" t="s">
        <v>54</v>
      </c>
      <c r="C43" s="34" t="s">
        <v>9</v>
      </c>
      <c r="D43" s="15">
        <v>14808.24</v>
      </c>
      <c r="E43" s="12">
        <f>D43/12/F3</f>
        <v>8.6914323868230434E-2</v>
      </c>
      <c r="F43" s="12"/>
    </row>
    <row r="44" spans="1:6" ht="15" customHeight="1">
      <c r="A44" s="48"/>
      <c r="B44" s="55" t="s">
        <v>56</v>
      </c>
      <c r="C44" s="52"/>
      <c r="D44" s="17">
        <v>556442.80000000005</v>
      </c>
      <c r="E44" s="56">
        <f>D44/12/F3</f>
        <v>3.2659417819636216</v>
      </c>
      <c r="F44" s="12"/>
    </row>
    <row r="45" spans="1:6" ht="15" customHeight="1">
      <c r="A45" s="48"/>
      <c r="B45" s="33" t="s">
        <v>57</v>
      </c>
      <c r="C45" s="34"/>
      <c r="D45" s="15">
        <v>100750</v>
      </c>
      <c r="E45" s="12">
        <f>D45/12/F3</f>
        <v>0.59133415785564103</v>
      </c>
      <c r="F45" s="12"/>
    </row>
    <row r="46" spans="1:6" ht="15" customHeight="1" thickBot="1">
      <c r="A46" s="48"/>
      <c r="B46" s="57" t="s">
        <v>34</v>
      </c>
      <c r="C46" s="58" t="s">
        <v>9</v>
      </c>
      <c r="D46" s="15">
        <v>12000</v>
      </c>
      <c r="E46" s="12">
        <f>D46/12/F3</f>
        <v>7.0431859992731424E-2</v>
      </c>
      <c r="F46" s="12"/>
    </row>
    <row r="47" spans="1:6" ht="13.8" thickBot="1">
      <c r="A47" s="39">
        <v>5</v>
      </c>
      <c r="B47" s="38" t="s">
        <v>12</v>
      </c>
      <c r="C47" s="59" t="s">
        <v>9</v>
      </c>
      <c r="D47" s="16">
        <f>D48+D49+D50+D51+D52+D53+D54+D55</f>
        <v>1182175.3700000001</v>
      </c>
      <c r="E47" s="16">
        <f>E48+E49+E50+E51+E52+E53+E54+E55</f>
        <v>6.5157770842828082</v>
      </c>
      <c r="F47" s="16">
        <v>6.98</v>
      </c>
    </row>
    <row r="48" spans="1:6" ht="22.2" customHeight="1">
      <c r="A48" s="22"/>
      <c r="B48" s="60" t="s">
        <v>28</v>
      </c>
      <c r="C48" s="49" t="s">
        <v>11</v>
      </c>
      <c r="D48" s="16">
        <v>936441.36</v>
      </c>
      <c r="E48" s="61">
        <f>D48/13/F3</f>
        <v>5.0734851353017696</v>
      </c>
      <c r="F48" s="61"/>
    </row>
    <row r="49" spans="1:6" ht="17.399999999999999" customHeight="1">
      <c r="A49" s="22"/>
      <c r="B49" s="32" t="s">
        <v>35</v>
      </c>
      <c r="C49" s="33"/>
      <c r="D49" s="14">
        <v>4268.59</v>
      </c>
      <c r="E49" s="54">
        <f>D49/12/F3</f>
        <v>2.5053727770531123E-2</v>
      </c>
      <c r="F49" s="54"/>
    </row>
    <row r="50" spans="1:6" ht="22.2" customHeight="1">
      <c r="A50" s="22"/>
      <c r="B50" s="32" t="s">
        <v>61</v>
      </c>
      <c r="C50" s="33" t="s">
        <v>9</v>
      </c>
      <c r="D50" s="14">
        <v>91384.52</v>
      </c>
      <c r="E50" s="54">
        <f>D50/12/F3</f>
        <v>0.53636514317858042</v>
      </c>
      <c r="F50" s="54"/>
    </row>
    <row r="51" spans="1:6" ht="22.2" customHeight="1">
      <c r="A51" s="22"/>
      <c r="B51" s="32" t="s">
        <v>62</v>
      </c>
      <c r="C51" s="33" t="s">
        <v>9</v>
      </c>
      <c r="D51" s="14">
        <v>73517.789999999994</v>
      </c>
      <c r="E51" s="54">
        <f>D51/12/F3</f>
        <v>0.43149955768791914</v>
      </c>
      <c r="F51" s="54"/>
    </row>
    <row r="52" spans="1:6" ht="22.2" customHeight="1">
      <c r="A52" s="22"/>
      <c r="B52" s="32" t="s">
        <v>70</v>
      </c>
      <c r="C52" s="33" t="s">
        <v>9</v>
      </c>
      <c r="D52" s="14">
        <v>2766.79</v>
      </c>
      <c r="E52" s="54">
        <f>D52/12/F3</f>
        <v>1.6239180492440781E-2</v>
      </c>
      <c r="F52" s="54"/>
    </row>
    <row r="53" spans="1:6" ht="22.2" customHeight="1">
      <c r="A53" s="22"/>
      <c r="B53" s="32" t="s">
        <v>63</v>
      </c>
      <c r="C53" s="33" t="s">
        <v>9</v>
      </c>
      <c r="D53" s="14">
        <v>16809.7</v>
      </c>
      <c r="E53" s="54">
        <f>D53/12/F3</f>
        <v>9.866153640998479E-2</v>
      </c>
      <c r="F53" s="54"/>
    </row>
    <row r="54" spans="1:6" ht="22.2" customHeight="1">
      <c r="A54" s="22"/>
      <c r="B54" s="32" t="s">
        <v>65</v>
      </c>
      <c r="C54" s="33"/>
      <c r="D54" s="14">
        <v>48900</v>
      </c>
      <c r="E54" s="54">
        <f>D54/12/F3</f>
        <v>0.28700982947038056</v>
      </c>
      <c r="F54" s="54"/>
    </row>
    <row r="55" spans="1:6" ht="18.600000000000001" customHeight="1" thickBot="1">
      <c r="A55" s="22"/>
      <c r="B55" s="33" t="s">
        <v>64</v>
      </c>
      <c r="C55" s="33" t="s">
        <v>11</v>
      </c>
      <c r="D55" s="14">
        <v>8086.62</v>
      </c>
      <c r="E55" s="54">
        <f>D55/12/F3</f>
        <v>4.7462973971201819E-2</v>
      </c>
      <c r="F55" s="54"/>
    </row>
    <row r="56" spans="1:6" ht="24.6" customHeight="1" thickBot="1">
      <c r="A56" s="39">
        <v>6</v>
      </c>
      <c r="B56" s="39" t="s">
        <v>27</v>
      </c>
      <c r="C56" s="39" t="s">
        <v>9</v>
      </c>
      <c r="D56" s="41">
        <v>141151.21</v>
      </c>
      <c r="E56" s="41">
        <f>D56/12/F3</f>
        <v>0.82846185504371928</v>
      </c>
      <c r="F56" s="42">
        <v>0.85</v>
      </c>
    </row>
    <row r="57" spans="1:6" ht="24.6" customHeight="1" thickBot="1">
      <c r="A57" s="39"/>
      <c r="B57" s="62" t="s">
        <v>60</v>
      </c>
      <c r="C57" s="63" t="s">
        <v>9</v>
      </c>
      <c r="D57" s="64">
        <v>141151.21</v>
      </c>
      <c r="E57" s="65"/>
      <c r="F57" s="42"/>
    </row>
    <row r="58" spans="1:6" ht="26.4" customHeight="1" thickBot="1">
      <c r="A58" s="39"/>
      <c r="B58" s="62" t="s">
        <v>71</v>
      </c>
      <c r="C58" s="59"/>
      <c r="D58" s="65"/>
      <c r="E58" s="65"/>
      <c r="F58" s="42"/>
    </row>
    <row r="59" spans="1:6" ht="14.4" customHeight="1" thickBot="1">
      <c r="A59" s="38">
        <v>7</v>
      </c>
      <c r="B59" s="39" t="s">
        <v>18</v>
      </c>
      <c r="C59" s="39" t="s">
        <v>9</v>
      </c>
      <c r="D59" s="41">
        <v>459178.31</v>
      </c>
      <c r="E59" s="41">
        <f>D59/12/F3</f>
        <v>2.6950652034682525</v>
      </c>
      <c r="F59" s="42">
        <v>3.01</v>
      </c>
    </row>
    <row r="60" spans="1:6" ht="18" customHeight="1" thickBot="1">
      <c r="A60" s="28">
        <v>8</v>
      </c>
      <c r="B60" s="39" t="s">
        <v>24</v>
      </c>
      <c r="C60" s="66" t="s">
        <v>9</v>
      </c>
      <c r="D60" s="41">
        <v>67000</v>
      </c>
      <c r="E60" s="41">
        <f>D60/12/F3</f>
        <v>0.39324455162608379</v>
      </c>
      <c r="F60" s="67">
        <v>0.33</v>
      </c>
    </row>
    <row r="61" spans="1:6" ht="21" customHeight="1" thickBot="1">
      <c r="A61" s="28">
        <v>9</v>
      </c>
      <c r="B61" s="46" t="s">
        <v>14</v>
      </c>
      <c r="C61" s="68" t="s">
        <v>9</v>
      </c>
      <c r="D61" s="41">
        <v>176291</v>
      </c>
      <c r="E61" s="41">
        <f>D61/12/F3</f>
        <v>1.0347085858315512</v>
      </c>
      <c r="F61" s="67">
        <v>1</v>
      </c>
    </row>
    <row r="62" spans="1:6" ht="13.8" hidden="1" thickBot="1">
      <c r="A62" s="39"/>
      <c r="B62" s="39"/>
      <c r="C62" s="40"/>
      <c r="D62" s="41"/>
      <c r="E62" s="41"/>
      <c r="F62" s="41"/>
    </row>
    <row r="63" spans="1:6" ht="22.5" customHeight="1" thickBot="1">
      <c r="A63" s="39">
        <v>10</v>
      </c>
      <c r="B63" s="39" t="s">
        <v>15</v>
      </c>
      <c r="C63" s="59" t="s">
        <v>11</v>
      </c>
      <c r="D63" s="41">
        <v>85410</v>
      </c>
      <c r="E63" s="41">
        <f>D63/12/F3</f>
        <v>0.50129876349826596</v>
      </c>
      <c r="F63" s="42">
        <v>0.5</v>
      </c>
    </row>
    <row r="64" spans="1:6" ht="21" customHeight="1" thickBot="1">
      <c r="A64" s="69"/>
      <c r="B64" s="69" t="s">
        <v>25</v>
      </c>
      <c r="C64" s="70"/>
      <c r="D64" s="71">
        <f>D6+D15+D26+D31+D47+D56+D59+D60+D61+D63</f>
        <v>5000371.93</v>
      </c>
      <c r="E64" s="71">
        <f>E6+E15+E26+E31+E47+E56+E59+E60+E61+E63</f>
        <v>28.425331941021877</v>
      </c>
      <c r="F64" s="72">
        <f>F6+F15+F26+F31+F47+F56+F59+F60+F61+F63</f>
        <v>25.049999999999997</v>
      </c>
    </row>
    <row r="65" spans="1:6" ht="21" customHeight="1" thickBot="1">
      <c r="A65" s="39">
        <v>11</v>
      </c>
      <c r="B65" s="66" t="s">
        <v>22</v>
      </c>
      <c r="C65" s="59"/>
      <c r="D65" s="41">
        <v>153780</v>
      </c>
      <c r="E65" s="41">
        <f>D65/12/F3</f>
        <v>0.90258428580685324</v>
      </c>
      <c r="F65" s="42">
        <v>0.93</v>
      </c>
    </row>
    <row r="66" spans="1:6" ht="30" customHeight="1" thickBot="1">
      <c r="A66" s="39">
        <v>12</v>
      </c>
      <c r="B66" s="66" t="s">
        <v>10</v>
      </c>
      <c r="C66" s="59" t="s">
        <v>11</v>
      </c>
      <c r="D66" s="41">
        <f>D63+D64+D65</f>
        <v>5239561.93</v>
      </c>
      <c r="E66" s="41">
        <f>E64+E65</f>
        <v>29.32791622682873</v>
      </c>
      <c r="F66" s="42">
        <f>F64+F65</f>
        <v>25.979999999999997</v>
      </c>
    </row>
    <row r="67" spans="1:6" ht="15">
      <c r="A67" s="1"/>
      <c r="B67" s="1"/>
      <c r="C67" s="1"/>
      <c r="D67" s="1"/>
      <c r="E67" s="10"/>
      <c r="F67" s="1"/>
    </row>
    <row r="68" spans="1:6" ht="15.6">
      <c r="B68" s="11" t="s">
        <v>72</v>
      </c>
    </row>
  </sheetData>
  <phoneticPr fontId="0" type="noConversion"/>
  <pageMargins left="0.25" right="0.25" top="0.75" bottom="0.75" header="0.3" footer="0.3"/>
  <pageSetup paperSize="9" scale="67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RUSSIA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2007</dc:creator>
  <cp:lastModifiedBy>пользователь</cp:lastModifiedBy>
  <cp:lastPrinted>2023-02-07T13:34:14Z</cp:lastPrinted>
  <dcterms:created xsi:type="dcterms:W3CDTF">2011-07-12T11:42:04Z</dcterms:created>
  <dcterms:modified xsi:type="dcterms:W3CDTF">2023-03-10T06:12:05Z</dcterms:modified>
</cp:coreProperties>
</file>